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izwan\Income Tax\ITR1\2021-22\"/>
    </mc:Choice>
  </mc:AlternateContent>
  <xr:revisionPtr revIDLastSave="0" documentId="13_ncr:1_{62E4EA7F-CA72-4E2E-8DBE-78EFBD7BEF4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4" r:id="rId1"/>
    <sheet name="Sheet2" sheetId="15" r:id="rId2"/>
  </sheets>
  <calcPr calcId="191029"/>
</workbook>
</file>

<file path=xl/calcChain.xml><?xml version="1.0" encoding="utf-8"?>
<calcChain xmlns="http://schemas.openxmlformats.org/spreadsheetml/2006/main">
  <c r="K6" i="14" l="1"/>
  <c r="K53" i="14"/>
  <c r="K51" i="14"/>
  <c r="J30" i="14"/>
  <c r="K30" i="14" s="1"/>
  <c r="K18" i="14"/>
  <c r="K17" i="14"/>
  <c r="K13" i="14"/>
  <c r="K32" i="14" l="1"/>
  <c r="K43" i="14" l="1"/>
  <c r="K12" i="14"/>
  <c r="K19" i="14" s="1"/>
  <c r="K33" i="14" l="1"/>
  <c r="K44" i="14" s="1"/>
  <c r="K45" i="14" l="1"/>
  <c r="K46" i="14" s="1"/>
  <c r="J47" i="14" s="1"/>
  <c r="K47" i="14" s="1"/>
  <c r="K48" i="14" l="1"/>
  <c r="K49" i="14" s="1"/>
  <c r="K50" i="14" s="1"/>
  <c r="K52" i="14" l="1"/>
  <c r="K54" i="14" s="1"/>
  <c r="F60" i="14" l="1"/>
  <c r="F61" i="14" s="1"/>
</calcChain>
</file>

<file path=xl/sharedStrings.xml><?xml version="1.0" encoding="utf-8"?>
<sst xmlns="http://schemas.openxmlformats.org/spreadsheetml/2006/main" count="136" uniqueCount="98">
  <si>
    <t>Total</t>
  </si>
  <si>
    <t>PLI</t>
  </si>
  <si>
    <t>PAN NO.</t>
  </si>
  <si>
    <t>Income from house property</t>
  </si>
  <si>
    <t>Income from other sources</t>
  </si>
  <si>
    <t xml:space="preserve">GPF Subscription </t>
  </si>
  <si>
    <t>GSLIS Premium</t>
  </si>
  <si>
    <t>LIC Premia payment, limited to 10% of the sum assured.</t>
  </si>
  <si>
    <t>Subscriptions to Mutual Fund/Equity Shares.</t>
  </si>
  <si>
    <t>Total (Limited to Rs.1,50,000/-)</t>
  </si>
  <si>
    <t>Tax on total Taxable income</t>
  </si>
  <si>
    <t xml:space="preserve">Signature: </t>
  </si>
  <si>
    <t>Name:</t>
  </si>
  <si>
    <t>CENTRAL INSTITUTE OF FISHERIES TECHNOLOGY, KOCHI</t>
  </si>
  <si>
    <t>Amount</t>
  </si>
  <si>
    <t>a)</t>
  </si>
  <si>
    <t>b)</t>
  </si>
  <si>
    <t>c)</t>
  </si>
  <si>
    <t xml:space="preserve">b) </t>
  </si>
  <si>
    <t>d)</t>
  </si>
  <si>
    <t>e)</t>
  </si>
  <si>
    <t>Less: HRA Exemptions:  Actual HRA received/Rent paid in</t>
  </si>
  <si>
    <t>f)</t>
  </si>
  <si>
    <t>g)</t>
  </si>
  <si>
    <t>h)</t>
  </si>
  <si>
    <t>LESS: OTHER DEDUCTIONS</t>
  </si>
  <si>
    <t>Add: Other Incomes:</t>
  </si>
  <si>
    <t>Round off</t>
  </si>
  <si>
    <t>Less:  Allowances exempted u/s 10</t>
  </si>
  <si>
    <t>Less: DEDUCTIONS AS PER 80-C,80CCC,80-CCD</t>
  </si>
  <si>
    <t>HBA-Principal with copy of proof</t>
  </si>
  <si>
    <t>Tuition Fees paid upto 2 children with copy of proof</t>
  </si>
  <si>
    <t>Pension fund/pension scheme/Savings Certificate. ICICI (with proof)</t>
  </si>
  <si>
    <t>(-)</t>
  </si>
  <si>
    <t>(+)</t>
  </si>
  <si>
    <r>
      <t xml:space="preserve">Children's education allowance (Rs.100 pm per child up to a max of 2 children)                                                                                  </t>
    </r>
    <r>
      <rPr>
        <b/>
        <sz val="13"/>
        <rFont val="Arial Narrow"/>
        <family val="2"/>
      </rPr>
      <t xml:space="preserve">   </t>
    </r>
  </si>
  <si>
    <t xml:space="preserve">Uniform Allowance                                                                      </t>
  </si>
  <si>
    <t xml:space="preserve">                                    </t>
  </si>
  <si>
    <t xml:space="preserve">Less:  Accrued  interest on HBA  (upto Rs.2.00 lakh)                   </t>
  </si>
  <si>
    <t xml:space="preserve">NPS (Employee contribution exceeding Rs.1.50 lakhs)(upto 50000/- (attach a copy of the document)                                                  </t>
  </si>
  <si>
    <t xml:space="preserve">Employer contribution of NPS(80CCD2)                                      </t>
  </si>
  <si>
    <t xml:space="preserve"> Medical Insurance Premia  (80D)(attach a copy of document)   </t>
  </si>
  <si>
    <t xml:space="preserve">Repayment of interest on loan taken  for higher education for self/spouse/children till the loan is cleared / 8 years which ever is earlier (80E)                                                                                </t>
  </si>
  <si>
    <t xml:space="preserve">Donations  as per 80(G)                                                               </t>
  </si>
  <si>
    <t>GROSS TOTAL INCOME(1 -2 -3 -4 +5 - 6)</t>
  </si>
  <si>
    <t>Balance Income  Tax to be deducted (14-15)</t>
  </si>
  <si>
    <t>Total Tax to be deducted (16+17)</t>
  </si>
  <si>
    <t>TOTAL(7 - 8 - 9 )</t>
  </si>
  <si>
    <t>Speical deducton of medical expenses for the treatment of Cancer/AIDs to self/dependents (limited to Rs.40000/- and Rs.100000/- for Sr.Citizen), subject to deduction of any amount received through medical insurance or from other sources, if any - 80DDB</t>
  </si>
  <si>
    <t xml:space="preserve">Less: Professional Tax  u/s 16                                                                </t>
  </si>
  <si>
    <t>NPS (Employee contribution) (limited to 10% of salary)</t>
  </si>
  <si>
    <t>….2….</t>
  </si>
  <si>
    <t xml:space="preserve">LESS: DEDUCTION AS PER 80CCD(1B) </t>
  </si>
  <si>
    <t>:2:</t>
  </si>
  <si>
    <t>Taxable   Income</t>
  </si>
  <si>
    <t>Income Tax Rate</t>
  </si>
  <si>
    <t>Upto Rs.2,50,000</t>
  </si>
  <si>
    <t>NIL</t>
  </si>
  <si>
    <t>Rs.2,50,001 to Rs.3,00,000</t>
  </si>
  <si>
    <t>Rs.3,00,001 to Rs.5,00,000</t>
  </si>
  <si>
    <t>Rs.5,00,001 to Rs.10,00,000</t>
  </si>
  <si>
    <t>Above Rs.10,00,000</t>
  </si>
  <si>
    <t>Rebate of income tax:- An assessee whose total income does not exceed</t>
  </si>
  <si>
    <t>Health &amp; Educational Cess at 4% of Income Tax  is to be levied in all cases.</t>
  </si>
  <si>
    <t>Rs.2,50,001 to Rs.5,00,000</t>
  </si>
  <si>
    <t>Rs.12,500 + 20% of income exceeding Rs.5,00,000/-</t>
  </si>
  <si>
    <t>Rs.1,12,500 + 30% of income exceeding Rs.10,00,000/-</t>
  </si>
  <si>
    <t>INCOME TAX RATES FOR ORDINARY CITIZENS</t>
  </si>
  <si>
    <t>INCOME TAX RATES FOR SERNIOR CITIZENS</t>
  </si>
  <si>
    <t>Rs.10,000 + 20% of income exceeding Rs.5,00,000/-</t>
  </si>
  <si>
    <t>Rs.1,10,000 + 30% of income exceeding Rs.10,00,000/-</t>
  </si>
  <si>
    <t>Total taxable income (10-11)</t>
  </si>
  <si>
    <t xml:space="preserve">Name and Designation: </t>
  </si>
  <si>
    <t>Rs.5.00 lakhs, shall be entitled to a deduction of an amount equal to 100% of</t>
  </si>
  <si>
    <t>income tax or Rs.12,500/-, whichever is less.</t>
  </si>
  <si>
    <r>
      <t>Rebate of Income Tax  :</t>
    </r>
    <r>
      <rPr>
        <sz val="13"/>
        <rFont val="Arial Narrow"/>
        <family val="2"/>
      </rPr>
      <t xml:space="preserve">Whose total income(taxable income) does not exceed </t>
    </r>
    <r>
      <rPr>
        <b/>
        <sz val="13"/>
        <rFont val="Arial Narrow"/>
        <family val="2"/>
      </rPr>
      <t xml:space="preserve">Rs.5.00 lakhs </t>
    </r>
    <r>
      <rPr>
        <sz val="13"/>
        <rFont val="Arial Narrow"/>
        <family val="2"/>
      </rPr>
      <t xml:space="preserve">shall be entitled  to a deduction of an amount equal to 100% of the Income Tax or </t>
    </r>
    <r>
      <rPr>
        <b/>
        <sz val="13"/>
        <rFont val="Arial Narrow"/>
        <family val="2"/>
      </rPr>
      <t>Rs.12500/</t>
    </r>
    <r>
      <rPr>
        <sz val="13"/>
        <rFont val="Arial Narrow"/>
        <family val="2"/>
      </rPr>
      <t>- which ever is less</t>
    </r>
  </si>
  <si>
    <t xml:space="preserve">* Salary means, Basic Pay, Overtime allowance, Spl. Pay, NPA, TA, DA, HRA, Tuition Fee, </t>
  </si>
  <si>
    <t xml:space="preserve">Less: Standard Deduction (upto 50000) u/s 16(ia)                                     </t>
  </si>
  <si>
    <t xml:space="preserve"> Honorariam, Reimbursement of Tuition Fee,Leave encashment, Employer's contribution to </t>
  </si>
  <si>
    <t>NPS , Leave encashment and arrears, if any.</t>
  </si>
  <si>
    <r>
      <t xml:space="preserve">excess of 10% or 50%/40%of salary+DA, </t>
    </r>
    <r>
      <rPr>
        <b/>
        <sz val="13"/>
        <rFont val="Arial Narrow"/>
        <family val="2"/>
      </rPr>
      <t>whichever is less</t>
    </r>
    <r>
      <rPr>
        <sz val="13"/>
        <rFont val="Arial Narrow"/>
        <family val="2"/>
      </rPr>
      <t xml:space="preserve">(attach a copy of receipt/document)
</t>
    </r>
    <r>
      <rPr>
        <b/>
        <sz val="13"/>
        <rFont val="Arial Narrow"/>
        <family val="2"/>
      </rPr>
      <t>*No deduction applicable if Rent paid &lt; 10% of (B.P+DA)</t>
    </r>
    <r>
      <rPr>
        <sz val="13"/>
        <rFont val="Arial Narrow"/>
        <family val="2"/>
      </rPr>
      <t xml:space="preserve">                                                         </t>
    </r>
  </si>
  <si>
    <t xml:space="preserve">Any other Allowance exempted( pl.specify)                                  </t>
  </si>
  <si>
    <t>Add: Health &amp; Edu. Cess 4% of IT  ie. 4% of Col.16</t>
  </si>
  <si>
    <t>ix)</t>
  </si>
  <si>
    <r>
      <t xml:space="preserve">Any other deduction as per IT Rule(Pl. specify)                          </t>
    </r>
    <r>
      <rPr>
        <b/>
        <sz val="13"/>
        <rFont val="Arial Narrow"/>
        <family val="2"/>
      </rPr>
      <t xml:space="preserve">  </t>
    </r>
  </si>
  <si>
    <r>
      <rPr>
        <b/>
        <sz val="13"/>
        <rFont val="Arial Narrow"/>
        <family val="2"/>
      </rPr>
      <t>Less</t>
    </r>
    <r>
      <rPr>
        <sz val="13"/>
        <rFont val="Arial Narrow"/>
        <family val="2"/>
      </rPr>
      <t>:Relief u/s 89(1), if any( salary paid in arrears(attach details)</t>
    </r>
  </si>
  <si>
    <t>INCOME TAX PROFORMA FOR THE FINANCIAL YEAR 2021-22</t>
  </si>
  <si>
    <t>(Assessment Year 2022-23)</t>
  </si>
  <si>
    <t>Gross Salary* for the FY 2021-22(01.04.2021 to 31.03.2022) (including Employer's contribution in NPS  and any honorarium/Fee received)</t>
  </si>
  <si>
    <t>Tax deducted upto September, 2021</t>
  </si>
  <si>
    <t>Balance to be deducted upto February 2022</t>
  </si>
  <si>
    <t>October 2021</t>
  </si>
  <si>
    <t>November 2021</t>
  </si>
  <si>
    <t>December 2021</t>
  </si>
  <si>
    <t>January 2022</t>
  </si>
  <si>
    <t>February 2022</t>
  </si>
  <si>
    <t xml:space="preserve">Total tax for FY 2021-22 u\s 192(i) </t>
  </si>
  <si>
    <t>FINANCIAL YEAR 2021-22    ASSESSMENT YEAR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</si>
</sst>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s.&quot;\ #,##0;[Red]&quot;Rs.&quot;\ \-#,##0"/>
  </numFmts>
  <fonts count="6" x14ac:knownFonts="1">
    <font>
      <sz val="11"/>
      <color theme="1"/>
      <name val="Calibri"/>
      <family val="2"/>
      <scheme val="minor"/>
    </font>
    <font>
      <b/>
      <sz val="13"/>
      <name val="Arial Narrow"/>
      <family val="2"/>
    </font>
    <font>
      <sz val="13"/>
      <name val="Arial Narrow"/>
      <family val="2"/>
    </font>
    <font>
      <b/>
      <u/>
      <sz val="13"/>
      <name val="Arial Narrow"/>
      <family val="2"/>
    </font>
    <font>
      <i/>
      <sz val="13"/>
      <name val="Arial Narrow"/>
      <family val="2"/>
    </font>
    <font>
      <sz val="13"/>
      <color rgb="FF9C000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horizontal="left" wrapText="1"/>
      <protection locked="0"/>
    </xf>
    <xf numFmtId="0" fontId="2" fillId="0" borderId="5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9" fontId="2" fillId="0" borderId="5" xfId="0" applyNumberFormat="1" applyFont="1" applyBorder="1" applyAlignment="1" applyProtection="1">
      <protection locked="0"/>
    </xf>
    <xf numFmtId="0" fontId="2" fillId="0" borderId="1" xfId="0" applyNumberFormat="1" applyFont="1" applyBorder="1" applyAlignment="1" applyProtection="1">
      <alignment horizontal="right" vertical="top"/>
      <protection locked="0"/>
    </xf>
    <xf numFmtId="164" fontId="2" fillId="0" borderId="8" xfId="0" applyNumberFormat="1" applyFont="1" applyBorder="1" applyAlignment="1" applyProtection="1"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11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0" xfId="0" applyNumberFormat="1" applyFont="1" applyBorder="1" applyProtection="1">
      <protection locked="0"/>
    </xf>
    <xf numFmtId="0" fontId="2" fillId="0" borderId="10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9" fontId="2" fillId="0" borderId="5" xfId="0" applyNumberFormat="1" applyFont="1" applyBorder="1" applyAlignment="1" applyProtection="1">
      <alignment horizontal="left"/>
      <protection locked="0"/>
    </xf>
    <xf numFmtId="9" fontId="2" fillId="0" borderId="1" xfId="0" applyNumberFormat="1" applyFont="1" applyBorder="1" applyAlignment="1" applyProtection="1">
      <protection locked="0"/>
    </xf>
    <xf numFmtId="164" fontId="2" fillId="0" borderId="5" xfId="0" applyNumberFormat="1" applyFont="1" applyBorder="1" applyAlignment="1" applyProtection="1"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2" fillId="0" borderId="12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1" fontId="1" fillId="0" borderId="0" xfId="0" applyNumberFormat="1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1" fontId="1" fillId="0" borderId="0" xfId="0" applyNumberFormat="1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3" fontId="1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8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2" borderId="1" xfId="1" applyFont="1" applyBorder="1" applyAlignment="1" applyProtection="1">
      <alignment horizontal="right"/>
    </xf>
    <xf numFmtId="0" fontId="2" fillId="2" borderId="1" xfId="1" applyFont="1" applyBorder="1" applyAlignment="1" applyProtection="1"/>
    <xf numFmtId="0" fontId="2" fillId="2" borderId="5" xfId="1" applyFont="1" applyBorder="1" applyAlignment="1" applyProtection="1"/>
    <xf numFmtId="0" fontId="2" fillId="0" borderId="1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12" xfId="1" applyFont="1" applyBorder="1" applyAlignment="1" applyProtection="1"/>
    <xf numFmtId="9" fontId="2" fillId="0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2" fillId="2" borderId="6" xfId="1" applyFont="1" applyBorder="1" applyAlignment="1" applyProtection="1">
      <alignment horizontal="right"/>
    </xf>
    <xf numFmtId="0" fontId="2" fillId="0" borderId="10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2" fillId="2" borderId="5" xfId="1" applyNumberFormat="1" applyFont="1" applyBorder="1" applyAlignment="1" applyProtection="1">
      <alignment horizontal="right" vertical="top"/>
    </xf>
    <xf numFmtId="0" fontId="1" fillId="0" borderId="2" xfId="0" applyFont="1" applyBorder="1" applyProtection="1">
      <protection locked="0"/>
    </xf>
    <xf numFmtId="0" fontId="2" fillId="2" borderId="2" xfId="1" applyFont="1" applyBorder="1" applyAlignment="1" applyProtection="1">
      <alignment horizontal="right"/>
    </xf>
    <xf numFmtId="0" fontId="2" fillId="0" borderId="2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2" fillId="2" borderId="11" xfId="1" applyNumberFormat="1" applyFont="1" applyBorder="1" applyAlignment="1" applyProtection="1">
      <alignment horizontal="right"/>
    </xf>
    <xf numFmtId="0" fontId="2" fillId="2" borderId="5" xfId="1" applyNumberFormat="1" applyFont="1" applyBorder="1" applyAlignment="1" applyProtection="1">
      <alignment horizontal="left"/>
    </xf>
    <xf numFmtId="0" fontId="2" fillId="2" borderId="1" xfId="1" applyNumberFormat="1" applyFont="1" applyBorder="1" applyProtection="1"/>
    <xf numFmtId="0" fontId="2" fillId="0" borderId="7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2" borderId="2" xfId="1" applyNumberFormat="1" applyFont="1" applyBorder="1" applyAlignment="1" applyProtection="1">
      <alignment horizontal="right"/>
    </xf>
    <xf numFmtId="0" fontId="2" fillId="2" borderId="6" xfId="1" applyNumberFormat="1" applyFont="1" applyBorder="1" applyAlignment="1" applyProtection="1">
      <alignment horizontal="right"/>
    </xf>
    <xf numFmtId="0" fontId="1" fillId="0" borderId="13" xfId="0" applyFont="1" applyBorder="1" applyProtection="1">
      <protection locked="0"/>
    </xf>
    <xf numFmtId="0" fontId="2" fillId="2" borderId="5" xfId="1" applyNumberFormat="1" applyFont="1" applyBorder="1" applyAlignment="1" applyProtection="1">
      <alignment horizontal="right"/>
    </xf>
    <xf numFmtId="0" fontId="2" fillId="2" borderId="1" xfId="1" applyNumberFormat="1" applyFont="1" applyBorder="1" applyAlignment="1" applyProtection="1">
      <alignment horizontal="right"/>
    </xf>
    <xf numFmtId="0" fontId="2" fillId="0" borderId="13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12" xfId="0" applyFont="1" applyBorder="1" applyProtection="1">
      <protection locked="0"/>
    </xf>
    <xf numFmtId="0" fontId="2" fillId="2" borderId="10" xfId="1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2" borderId="8" xfId="1" applyNumberFormat="1" applyFont="1" applyBorder="1" applyAlignment="1" applyProtection="1">
      <alignment horizontal="right"/>
    </xf>
    <xf numFmtId="0" fontId="2" fillId="2" borderId="1" xfId="1" applyFont="1" applyBorder="1" applyAlignment="1" applyProtection="1">
      <alignment vertical="top"/>
    </xf>
    <xf numFmtId="1" fontId="2" fillId="2" borderId="1" xfId="1" applyNumberFormat="1" applyFont="1" applyBorder="1" applyAlignment="1" applyProtection="1">
      <alignment vertical="top"/>
    </xf>
    <xf numFmtId="0" fontId="2" fillId="0" borderId="6" xfId="0" applyFont="1" applyBorder="1" applyAlignment="1" applyProtection="1">
      <protection locked="0"/>
    </xf>
    <xf numFmtId="0" fontId="2" fillId="2" borderId="5" xfId="1" applyNumberFormat="1" applyFont="1" applyBorder="1" applyAlignment="1" applyProtection="1"/>
    <xf numFmtId="1" fontId="2" fillId="2" borderId="1" xfId="1" applyNumberFormat="1" applyFont="1" applyBorder="1" applyAlignment="1" applyProtection="1"/>
    <xf numFmtId="1" fontId="2" fillId="2" borderId="1" xfId="1" applyNumberFormat="1" applyFont="1" applyBorder="1" applyAlignment="1" applyProtection="1">
      <alignment horizontal="right"/>
    </xf>
    <xf numFmtId="0" fontId="1" fillId="0" borderId="7" xfId="0" applyFont="1" applyBorder="1" applyProtection="1">
      <protection locked="0"/>
    </xf>
    <xf numFmtId="1" fontId="1" fillId="2" borderId="1" xfId="1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quotePrefix="1" applyFont="1" applyProtection="1">
      <protection locked="0"/>
    </xf>
    <xf numFmtId="3" fontId="1" fillId="2" borderId="1" xfId="1" applyNumberFormat="1" applyFont="1" applyBorder="1" applyAlignment="1" applyProtection="1">
      <alignment vertical="center"/>
    </xf>
    <xf numFmtId="0" fontId="1" fillId="0" borderId="10" xfId="0" applyFont="1" applyBorder="1" applyProtection="1">
      <protection locked="0"/>
    </xf>
    <xf numFmtId="0" fontId="5" fillId="2" borderId="1" xfId="1" applyBorder="1" applyAlignment="1" applyProtection="1">
      <alignment vertical="top"/>
      <protection locked="0"/>
    </xf>
    <xf numFmtId="0" fontId="5" fillId="2" borderId="1" xfId="1" applyBorder="1" applyAlignment="1" applyProtection="1">
      <protection locked="0"/>
    </xf>
    <xf numFmtId="0" fontId="5" fillId="2" borderId="6" xfId="1" applyNumberForma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2" xfId="0" applyFont="1" applyBorder="1" applyAlignment="1" applyProtection="1">
      <alignment horizontal="right" vertical="top"/>
      <protection locked="0"/>
    </xf>
    <xf numFmtId="0" fontId="1" fillId="0" borderId="10" xfId="0" applyFont="1" applyBorder="1" applyAlignment="1" applyProtection="1">
      <alignment horizontal="righ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6" xfId="0" applyNumberFormat="1" applyFont="1" applyBorder="1" applyAlignment="1" applyProtection="1">
      <alignment horizontal="right"/>
      <protection locked="0"/>
    </xf>
    <xf numFmtId="0" fontId="2" fillId="0" borderId="8" xfId="0" applyNumberFormat="1" applyFont="1" applyBorder="1" applyAlignment="1" applyProtection="1">
      <alignment horizontal="right"/>
      <protection locked="0"/>
    </xf>
    <xf numFmtId="0" fontId="2" fillId="2" borderId="6" xfId="1" applyFont="1" applyBorder="1" applyAlignment="1" applyProtection="1">
      <alignment horizontal="center"/>
    </xf>
    <xf numFmtId="0" fontId="2" fillId="2" borderId="10" xfId="1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17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4" xfId="0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alignment horizontal="left"/>
      <protection locked="0"/>
    </xf>
    <xf numFmtId="0" fontId="2" fillId="0" borderId="3" xfId="0" quotePrefix="1" applyNumberFormat="1" applyFont="1" applyBorder="1" applyProtection="1">
      <protection locked="0"/>
    </xf>
    <xf numFmtId="0" fontId="2" fillId="0" borderId="4" xfId="0" applyNumberFormat="1" applyFont="1" applyBorder="1" applyProtection="1">
      <protection locked="0"/>
    </xf>
    <xf numFmtId="0" fontId="2" fillId="0" borderId="5" xfId="0" applyNumberFormat="1" applyFont="1" applyBorder="1" applyProtection="1">
      <protection locked="0"/>
    </xf>
  </cellXfs>
  <cellStyles count="2">
    <cellStyle name="Bad" xfId="1" builtinId="27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DDB3-24BF-4D01-8100-138826FC4A48}">
  <sheetPr>
    <pageSetUpPr fitToPage="1"/>
  </sheetPr>
  <dimension ref="A1:U64"/>
  <sheetViews>
    <sheetView tabSelected="1" topLeftCell="A52" zoomScale="115" zoomScaleNormal="115" workbookViewId="0">
      <selection activeCell="M23" sqref="M23"/>
    </sheetView>
  </sheetViews>
  <sheetFormatPr defaultRowHeight="17.25" x14ac:dyDescent="0.3"/>
  <cols>
    <col min="1" max="1" width="1" style="54" customWidth="1"/>
    <col min="2" max="2" width="3.140625" style="54" customWidth="1"/>
    <col min="3" max="3" width="3.85546875" style="54" customWidth="1"/>
    <col min="4" max="5" width="9.140625" style="54"/>
    <col min="6" max="6" width="10.140625" style="54" customWidth="1"/>
    <col min="7" max="7" width="9.140625" style="54"/>
    <col min="8" max="8" width="16.28515625" style="54" customWidth="1"/>
    <col min="9" max="9" width="3.5703125" style="54" customWidth="1"/>
    <col min="10" max="10" width="9.42578125" style="54" customWidth="1"/>
    <col min="11" max="11" width="10.7109375" style="54" customWidth="1"/>
    <col min="12" max="12" width="7" style="54" customWidth="1"/>
    <col min="13" max="13" width="27.5703125" style="54" customWidth="1"/>
    <col min="14" max="14" width="54.28515625" style="54" customWidth="1"/>
    <col min="15" max="16384" width="9.140625" style="54"/>
  </cols>
  <sheetData>
    <row r="1" spans="2:17" x14ac:dyDescent="0.3">
      <c r="B1" s="149" t="s">
        <v>13</v>
      </c>
      <c r="C1" s="149"/>
      <c r="D1" s="149"/>
      <c r="E1" s="149"/>
      <c r="F1" s="149"/>
      <c r="G1" s="149"/>
      <c r="H1" s="149"/>
      <c r="I1" s="149"/>
      <c r="J1" s="149"/>
      <c r="K1" s="149"/>
      <c r="L1" s="56"/>
    </row>
    <row r="2" spans="2:17" x14ac:dyDescent="0.3">
      <c r="B2" s="149" t="s">
        <v>86</v>
      </c>
      <c r="C2" s="149"/>
      <c r="D2" s="149"/>
      <c r="E2" s="149"/>
      <c r="F2" s="149"/>
      <c r="G2" s="149"/>
      <c r="H2" s="149"/>
      <c r="I2" s="149"/>
      <c r="J2" s="149"/>
      <c r="K2" s="149"/>
      <c r="L2" s="56"/>
    </row>
    <row r="3" spans="2:17" x14ac:dyDescent="0.3">
      <c r="B3" s="149" t="s">
        <v>87</v>
      </c>
      <c r="C3" s="149"/>
      <c r="D3" s="149"/>
      <c r="E3" s="149"/>
      <c r="F3" s="149"/>
      <c r="G3" s="149"/>
      <c r="H3" s="149"/>
      <c r="I3" s="149"/>
      <c r="J3" s="149"/>
      <c r="K3" s="149"/>
      <c r="L3" s="56"/>
    </row>
    <row r="4" spans="2:17" x14ac:dyDescent="0.3">
      <c r="B4" s="58"/>
      <c r="C4" s="1" t="s">
        <v>72</v>
      </c>
      <c r="D4" s="1"/>
      <c r="E4" s="1"/>
      <c r="F4" s="1"/>
      <c r="G4" s="1"/>
      <c r="H4" s="1"/>
      <c r="I4" s="1"/>
      <c r="J4" s="1" t="s">
        <v>2</v>
      </c>
    </row>
    <row r="5" spans="2:17" x14ac:dyDescent="0.3">
      <c r="B5" s="59"/>
      <c r="C5" s="2"/>
      <c r="D5" s="2"/>
      <c r="E5" s="2"/>
      <c r="F5" s="2"/>
      <c r="G5" s="2"/>
      <c r="H5" s="2"/>
      <c r="I5" s="3"/>
      <c r="J5" s="4" t="s">
        <v>14</v>
      </c>
      <c r="K5" s="52" t="s">
        <v>14</v>
      </c>
      <c r="L5" s="58"/>
      <c r="M5" s="126" t="s">
        <v>67</v>
      </c>
      <c r="N5" s="127"/>
    </row>
    <row r="6" spans="2:17" ht="58.5" customHeight="1" x14ac:dyDescent="0.3">
      <c r="B6" s="60">
        <v>1</v>
      </c>
      <c r="C6" s="150" t="s">
        <v>88</v>
      </c>
      <c r="D6" s="151"/>
      <c r="E6" s="151"/>
      <c r="F6" s="151"/>
      <c r="G6" s="151"/>
      <c r="H6" s="151"/>
      <c r="I6" s="5"/>
      <c r="J6" s="54">
        <v>0</v>
      </c>
      <c r="K6" s="61">
        <f>J6</f>
        <v>0</v>
      </c>
      <c r="L6" s="6"/>
      <c r="M6" s="152" t="s">
        <v>97</v>
      </c>
      <c r="N6" s="153"/>
    </row>
    <row r="7" spans="2:17" x14ac:dyDescent="0.3">
      <c r="B7" s="128">
        <v>2</v>
      </c>
      <c r="C7" s="7" t="s">
        <v>28</v>
      </c>
      <c r="D7" s="8"/>
      <c r="E7" s="8"/>
      <c r="F7" s="8"/>
      <c r="G7" s="8"/>
      <c r="H7" s="8"/>
      <c r="I7" s="9"/>
      <c r="J7" s="62"/>
      <c r="K7" s="63"/>
      <c r="L7" s="10"/>
      <c r="M7" s="59"/>
      <c r="N7" s="64"/>
    </row>
    <row r="8" spans="2:17" ht="21" customHeight="1" x14ac:dyDescent="0.3">
      <c r="B8" s="129"/>
      <c r="C8" s="131" t="s">
        <v>15</v>
      </c>
      <c r="D8" s="65" t="s">
        <v>21</v>
      </c>
      <c r="E8" s="58"/>
      <c r="F8" s="58"/>
      <c r="G8" s="58"/>
      <c r="H8" s="58"/>
      <c r="I8" s="58"/>
      <c r="J8" s="133">
        <v>0</v>
      </c>
      <c r="K8" s="135"/>
      <c r="L8" s="11"/>
      <c r="M8" s="4" t="s">
        <v>54</v>
      </c>
      <c r="N8" s="12" t="s">
        <v>55</v>
      </c>
    </row>
    <row r="9" spans="2:17" ht="72" customHeight="1" x14ac:dyDescent="0.3">
      <c r="B9" s="129"/>
      <c r="C9" s="132"/>
      <c r="D9" s="137" t="s">
        <v>80</v>
      </c>
      <c r="E9" s="138"/>
      <c r="F9" s="138"/>
      <c r="G9" s="138"/>
      <c r="H9" s="138"/>
      <c r="I9" s="13" t="s">
        <v>33</v>
      </c>
      <c r="J9" s="134"/>
      <c r="K9" s="136"/>
      <c r="L9" s="11"/>
      <c r="M9" s="14" t="s">
        <v>56</v>
      </c>
      <c r="N9" s="66" t="s">
        <v>57</v>
      </c>
    </row>
    <row r="10" spans="2:17" ht="33.75" customHeight="1" x14ac:dyDescent="0.3">
      <c r="B10" s="129"/>
      <c r="C10" s="67" t="s">
        <v>16</v>
      </c>
      <c r="D10" s="139" t="s">
        <v>35</v>
      </c>
      <c r="E10" s="140"/>
      <c r="F10" s="140"/>
      <c r="G10" s="140"/>
      <c r="H10" s="140"/>
      <c r="I10" s="15" t="s">
        <v>33</v>
      </c>
      <c r="J10" s="16">
        <v>0</v>
      </c>
      <c r="K10" s="68"/>
      <c r="L10" s="17"/>
      <c r="M10" s="14" t="s">
        <v>64</v>
      </c>
      <c r="N10" s="69">
        <v>0.05</v>
      </c>
    </row>
    <row r="11" spans="2:17" x14ac:dyDescent="0.3">
      <c r="B11" s="129"/>
      <c r="C11" s="67" t="s">
        <v>17</v>
      </c>
      <c r="D11" s="141" t="s">
        <v>36</v>
      </c>
      <c r="E11" s="142"/>
      <c r="F11" s="142"/>
      <c r="G11" s="142"/>
      <c r="H11" s="142"/>
      <c r="I11" s="18" t="s">
        <v>33</v>
      </c>
      <c r="J11" s="55">
        <v>0</v>
      </c>
      <c r="K11" s="68"/>
      <c r="L11" s="17"/>
      <c r="M11" s="14" t="s">
        <v>60</v>
      </c>
      <c r="N11" s="19" t="s">
        <v>65</v>
      </c>
    </row>
    <row r="12" spans="2:17" x14ac:dyDescent="0.3">
      <c r="B12" s="130"/>
      <c r="C12" s="70" t="s">
        <v>19</v>
      </c>
      <c r="D12" s="71" t="s">
        <v>81</v>
      </c>
      <c r="E12" s="72"/>
      <c r="F12" s="72"/>
      <c r="G12" s="72"/>
      <c r="H12" s="72"/>
      <c r="I12" s="73" t="s">
        <v>33</v>
      </c>
      <c r="J12" s="20">
        <v>0</v>
      </c>
      <c r="K12" s="74">
        <f>+J8+J10+J11+J12</f>
        <v>0</v>
      </c>
      <c r="L12" s="6"/>
      <c r="M12" s="75" t="s">
        <v>61</v>
      </c>
      <c r="N12" s="21" t="s">
        <v>66</v>
      </c>
    </row>
    <row r="13" spans="2:17" x14ac:dyDescent="0.3">
      <c r="B13" s="76">
        <v>3</v>
      </c>
      <c r="C13" s="143" t="s">
        <v>49</v>
      </c>
      <c r="D13" s="144"/>
      <c r="E13" s="144"/>
      <c r="F13" s="144"/>
      <c r="G13" s="144"/>
      <c r="H13" s="144"/>
      <c r="I13" s="77" t="s">
        <v>33</v>
      </c>
      <c r="J13" s="22">
        <v>0</v>
      </c>
      <c r="K13" s="61">
        <f>J13</f>
        <v>0</v>
      </c>
      <c r="L13" s="6"/>
      <c r="M13" s="23" t="s">
        <v>62</v>
      </c>
      <c r="N13" s="51"/>
    </row>
    <row r="14" spans="2:17" x14ac:dyDescent="0.3">
      <c r="B14" s="76">
        <v>4</v>
      </c>
      <c r="C14" s="143" t="s">
        <v>77</v>
      </c>
      <c r="D14" s="144"/>
      <c r="E14" s="144"/>
      <c r="F14" s="144"/>
      <c r="G14" s="144"/>
      <c r="H14" s="144"/>
      <c r="I14" s="77" t="s">
        <v>33</v>
      </c>
      <c r="J14" s="78"/>
      <c r="K14" s="61">
        <v>50000</v>
      </c>
      <c r="L14" s="6"/>
      <c r="M14" s="23" t="s">
        <v>73</v>
      </c>
      <c r="N14" s="24"/>
    </row>
    <row r="15" spans="2:17" s="1" customFormat="1" x14ac:dyDescent="0.3">
      <c r="B15" s="79">
        <v>5</v>
      </c>
      <c r="C15" s="143" t="s">
        <v>26</v>
      </c>
      <c r="D15" s="144"/>
      <c r="E15" s="144"/>
      <c r="F15" s="144"/>
      <c r="G15" s="144"/>
      <c r="H15" s="144"/>
      <c r="I15" s="144"/>
      <c r="J15" s="123"/>
      <c r="K15" s="80"/>
      <c r="L15" s="6"/>
      <c r="M15" s="23" t="s">
        <v>74</v>
      </c>
      <c r="N15" s="24"/>
    </row>
    <row r="16" spans="2:17" x14ac:dyDescent="0.3">
      <c r="B16" s="81"/>
      <c r="C16" s="25" t="s">
        <v>15</v>
      </c>
      <c r="D16" s="38" t="s">
        <v>3</v>
      </c>
      <c r="E16" s="38"/>
      <c r="F16" s="38"/>
      <c r="G16" s="26"/>
      <c r="H16" s="27" t="s">
        <v>37</v>
      </c>
      <c r="I16" s="28" t="s">
        <v>34</v>
      </c>
      <c r="J16" s="29">
        <v>0</v>
      </c>
      <c r="K16" s="74"/>
      <c r="L16" s="6"/>
      <c r="M16" s="30"/>
      <c r="N16" s="24"/>
      <c r="Q16" s="1"/>
    </row>
    <row r="17" spans="2:14" x14ac:dyDescent="0.3">
      <c r="B17" s="75"/>
      <c r="C17" s="25" t="s">
        <v>18</v>
      </c>
      <c r="D17" s="38" t="s">
        <v>4</v>
      </c>
      <c r="E17" s="38"/>
      <c r="F17" s="38"/>
      <c r="G17" s="27"/>
      <c r="H17" s="27" t="s">
        <v>37</v>
      </c>
      <c r="I17" s="28" t="s">
        <v>34</v>
      </c>
      <c r="J17" s="29">
        <v>0</v>
      </c>
      <c r="K17" s="74">
        <f>J17+J16</f>
        <v>0</v>
      </c>
      <c r="L17" s="6"/>
      <c r="M17" s="31" t="s">
        <v>63</v>
      </c>
      <c r="N17" s="57"/>
    </row>
    <row r="18" spans="2:14" x14ac:dyDescent="0.3">
      <c r="B18" s="79">
        <v>6</v>
      </c>
      <c r="C18" s="145" t="s">
        <v>38</v>
      </c>
      <c r="D18" s="146"/>
      <c r="E18" s="146"/>
      <c r="F18" s="146"/>
      <c r="G18" s="146"/>
      <c r="H18" s="146"/>
      <c r="I18" s="32" t="s">
        <v>33</v>
      </c>
      <c r="J18" s="33">
        <v>0</v>
      </c>
      <c r="K18" s="74">
        <f>IF(J18&gt;200000,200000,J18)</f>
        <v>0</v>
      </c>
      <c r="L18" s="6"/>
    </row>
    <row r="19" spans="2:14" x14ac:dyDescent="0.3">
      <c r="B19" s="82">
        <v>7</v>
      </c>
      <c r="C19" s="7" t="s">
        <v>44</v>
      </c>
      <c r="D19" s="3"/>
      <c r="E19" s="3"/>
      <c r="F19" s="3"/>
      <c r="G19" s="27"/>
      <c r="H19" s="27"/>
      <c r="I19" s="34"/>
      <c r="J19" s="83"/>
      <c r="K19" s="74">
        <f>K6-K12-K13-K14+K17-K18</f>
        <v>-50000</v>
      </c>
      <c r="L19" s="6"/>
    </row>
    <row r="20" spans="2:14" x14ac:dyDescent="0.3">
      <c r="B20" s="4">
        <v>8</v>
      </c>
      <c r="C20" s="147" t="s">
        <v>29</v>
      </c>
      <c r="D20" s="148"/>
      <c r="E20" s="148"/>
      <c r="F20" s="148"/>
      <c r="G20" s="148"/>
      <c r="H20" s="148"/>
      <c r="I20" s="57"/>
      <c r="J20" s="84"/>
      <c r="K20" s="85"/>
      <c r="L20" s="35"/>
    </row>
    <row r="21" spans="2:14" x14ac:dyDescent="0.3">
      <c r="B21" s="81"/>
      <c r="C21" s="52" t="s">
        <v>15</v>
      </c>
      <c r="D21" s="86" t="s">
        <v>5</v>
      </c>
      <c r="E21" s="86"/>
      <c r="F21" s="86"/>
      <c r="G21" s="86"/>
      <c r="H21" s="86"/>
      <c r="I21" s="86"/>
      <c r="J21" s="36">
        <v>0</v>
      </c>
      <c r="K21" s="85"/>
      <c r="L21" s="35"/>
      <c r="M21" s="126" t="s">
        <v>68</v>
      </c>
      <c r="N21" s="127"/>
    </row>
    <row r="22" spans="2:14" x14ac:dyDescent="0.3">
      <c r="B22" s="81"/>
      <c r="C22" s="52" t="s">
        <v>16</v>
      </c>
      <c r="D22" s="38" t="s">
        <v>6</v>
      </c>
      <c r="E22" s="38"/>
      <c r="F22" s="38"/>
      <c r="G22" s="38"/>
      <c r="H22" s="38"/>
      <c r="I22" s="38"/>
      <c r="J22" s="37">
        <v>0</v>
      </c>
      <c r="K22" s="85"/>
      <c r="L22" s="35"/>
      <c r="M22" s="152" t="s">
        <v>97</v>
      </c>
      <c r="N22" s="153"/>
    </row>
    <row r="23" spans="2:14" x14ac:dyDescent="0.3">
      <c r="B23" s="81"/>
      <c r="C23" s="52" t="s">
        <v>17</v>
      </c>
      <c r="D23" s="38" t="s">
        <v>7</v>
      </c>
      <c r="E23" s="38"/>
      <c r="F23" s="38"/>
      <c r="G23" s="38"/>
      <c r="H23" s="38"/>
      <c r="I23" s="38"/>
      <c r="J23" s="37">
        <v>0</v>
      </c>
      <c r="K23" s="85"/>
      <c r="L23" s="35"/>
      <c r="M23" s="59"/>
      <c r="N23" s="64"/>
    </row>
    <row r="24" spans="2:14" x14ac:dyDescent="0.3">
      <c r="B24" s="81"/>
      <c r="C24" s="52" t="s">
        <v>19</v>
      </c>
      <c r="D24" s="38" t="s">
        <v>1</v>
      </c>
      <c r="E24" s="38"/>
      <c r="F24" s="38"/>
      <c r="G24" s="38"/>
      <c r="H24" s="38"/>
      <c r="I24" s="38"/>
      <c r="J24" s="37">
        <v>0</v>
      </c>
      <c r="K24" s="85"/>
      <c r="L24" s="35"/>
      <c r="M24" s="4" t="s">
        <v>54</v>
      </c>
      <c r="N24" s="12" t="s">
        <v>55</v>
      </c>
    </row>
    <row r="25" spans="2:14" ht="21.75" customHeight="1" x14ac:dyDescent="0.3">
      <c r="B25" s="81"/>
      <c r="C25" s="52" t="s">
        <v>20</v>
      </c>
      <c r="D25" s="38" t="s">
        <v>30</v>
      </c>
      <c r="E25" s="38"/>
      <c r="F25" s="38"/>
      <c r="G25" s="38"/>
      <c r="H25" s="38"/>
      <c r="I25" s="38"/>
      <c r="J25" s="37">
        <v>0</v>
      </c>
      <c r="K25" s="85"/>
      <c r="L25" s="35"/>
      <c r="M25" s="14" t="s">
        <v>56</v>
      </c>
      <c r="N25" s="66" t="s">
        <v>57</v>
      </c>
    </row>
    <row r="26" spans="2:14" ht="22.5" customHeight="1" x14ac:dyDescent="0.3">
      <c r="B26" s="81"/>
      <c r="C26" s="52" t="s">
        <v>22</v>
      </c>
      <c r="D26" s="38" t="s">
        <v>31</v>
      </c>
      <c r="E26" s="38"/>
      <c r="F26" s="38"/>
      <c r="G26" s="38"/>
      <c r="H26" s="38"/>
      <c r="I26" s="38"/>
      <c r="J26" s="37">
        <v>0</v>
      </c>
      <c r="K26" s="85"/>
      <c r="L26" s="35"/>
      <c r="M26" s="14" t="s">
        <v>58</v>
      </c>
      <c r="N26" s="69" t="s">
        <v>57</v>
      </c>
    </row>
    <row r="27" spans="2:14" ht="37.5" customHeight="1" x14ac:dyDescent="0.3">
      <c r="B27" s="81"/>
      <c r="C27" s="52" t="s">
        <v>23</v>
      </c>
      <c r="D27" s="154" t="s">
        <v>32</v>
      </c>
      <c r="E27" s="155"/>
      <c r="F27" s="155"/>
      <c r="G27" s="155"/>
      <c r="H27" s="155"/>
      <c r="I27" s="156"/>
      <c r="J27" s="37">
        <v>0</v>
      </c>
      <c r="K27" s="85"/>
      <c r="L27" s="35"/>
      <c r="M27" s="14" t="s">
        <v>59</v>
      </c>
      <c r="N27" s="39">
        <v>0.05</v>
      </c>
    </row>
    <row r="28" spans="2:14" ht="30" customHeight="1" x14ac:dyDescent="0.3">
      <c r="B28" s="81"/>
      <c r="C28" s="52" t="s">
        <v>24</v>
      </c>
      <c r="D28" s="38" t="s">
        <v>8</v>
      </c>
      <c r="E28" s="38"/>
      <c r="F28" s="38"/>
      <c r="G28" s="38"/>
      <c r="H28" s="38"/>
      <c r="I28" s="38"/>
      <c r="J28" s="37">
        <v>0</v>
      </c>
      <c r="K28" s="85"/>
      <c r="L28" s="35"/>
      <c r="M28" s="14" t="s">
        <v>60</v>
      </c>
      <c r="N28" s="40" t="s">
        <v>69</v>
      </c>
    </row>
    <row r="29" spans="2:14" ht="20.25" customHeight="1" x14ac:dyDescent="0.3">
      <c r="B29" s="81"/>
      <c r="C29" s="14" t="s">
        <v>83</v>
      </c>
      <c r="D29" s="87" t="s">
        <v>50</v>
      </c>
      <c r="E29" s="38"/>
      <c r="F29" s="38"/>
      <c r="G29" s="38"/>
      <c r="H29" s="38"/>
      <c r="I29" s="38"/>
      <c r="J29" s="37">
        <v>0</v>
      </c>
      <c r="K29" s="85"/>
      <c r="L29" s="35"/>
      <c r="M29" s="52" t="s">
        <v>61</v>
      </c>
      <c r="N29" s="41" t="s">
        <v>70</v>
      </c>
    </row>
    <row r="30" spans="2:14" x14ac:dyDescent="0.3">
      <c r="B30" s="81"/>
      <c r="C30" s="88"/>
      <c r="D30" s="3" t="s">
        <v>9</v>
      </c>
      <c r="E30" s="89"/>
      <c r="F30" s="89"/>
      <c r="G30" s="58"/>
      <c r="H30" s="24"/>
      <c r="I30" s="24" t="s">
        <v>33</v>
      </c>
      <c r="J30" s="90">
        <f>SUM(J21:J29)</f>
        <v>0</v>
      </c>
      <c r="K30" s="91">
        <f>IF(J30&gt;150000,150000,J30)</f>
        <v>0</v>
      </c>
      <c r="L30" s="42"/>
    </row>
    <row r="31" spans="2:14" s="1" customFormat="1" x14ac:dyDescent="0.3">
      <c r="B31" s="92">
        <v>9</v>
      </c>
      <c r="C31" s="147" t="s">
        <v>52</v>
      </c>
      <c r="D31" s="148"/>
      <c r="E31" s="148"/>
      <c r="F31" s="148"/>
      <c r="G31" s="148"/>
      <c r="H31" s="148"/>
      <c r="I31" s="57"/>
      <c r="J31" s="93"/>
      <c r="K31" s="94"/>
      <c r="L31" s="42"/>
    </row>
    <row r="32" spans="2:14" ht="37.5" customHeight="1" x14ac:dyDescent="0.3">
      <c r="B32" s="95"/>
      <c r="C32" s="96" t="s">
        <v>15</v>
      </c>
      <c r="D32" s="157" t="s">
        <v>39</v>
      </c>
      <c r="E32" s="158"/>
      <c r="F32" s="158"/>
      <c r="G32" s="158"/>
      <c r="H32" s="158"/>
      <c r="I32" s="43" t="s">
        <v>33</v>
      </c>
      <c r="J32" s="44">
        <v>0</v>
      </c>
      <c r="K32" s="91">
        <f>+J32</f>
        <v>0</v>
      </c>
      <c r="L32" s="42"/>
    </row>
    <row r="33" spans="2:21" ht="25.5" customHeight="1" x14ac:dyDescent="0.3">
      <c r="B33" s="4">
        <v>10</v>
      </c>
      <c r="C33" s="147" t="s">
        <v>47</v>
      </c>
      <c r="D33" s="148"/>
      <c r="E33" s="148"/>
      <c r="F33" s="148"/>
      <c r="G33" s="148"/>
      <c r="H33" s="148"/>
      <c r="I33" s="57"/>
      <c r="J33" s="93"/>
      <c r="K33" s="94">
        <f>+K19-K30-K32</f>
        <v>-50000</v>
      </c>
      <c r="L33" s="42"/>
    </row>
    <row r="34" spans="2:21" s="58" customFormat="1" x14ac:dyDescent="0.3">
      <c r="B34" s="24"/>
      <c r="C34" s="97"/>
      <c r="D34" s="97"/>
      <c r="E34" s="97"/>
      <c r="F34" s="97"/>
      <c r="G34" s="97"/>
      <c r="H34" s="97"/>
      <c r="I34" s="97"/>
      <c r="J34" s="42"/>
      <c r="K34" s="42" t="s">
        <v>51</v>
      </c>
      <c r="L34" s="42"/>
    </row>
    <row r="35" spans="2:21" s="58" customFormat="1" x14ac:dyDescent="0.3">
      <c r="B35" s="24"/>
      <c r="C35" s="97"/>
      <c r="D35" s="97"/>
      <c r="E35" s="97"/>
      <c r="F35" s="97"/>
      <c r="G35" s="97"/>
      <c r="H35" s="97"/>
      <c r="I35" s="97"/>
      <c r="J35" s="42"/>
      <c r="K35" s="42"/>
      <c r="L35" s="42"/>
    </row>
    <row r="36" spans="2:21" s="58" customFormat="1" x14ac:dyDescent="0.3">
      <c r="B36" s="24"/>
      <c r="C36" s="97"/>
      <c r="D36" s="97"/>
      <c r="E36" s="97"/>
      <c r="G36" s="97" t="s">
        <v>53</v>
      </c>
      <c r="H36" s="97"/>
      <c r="I36" s="97"/>
      <c r="J36" s="42"/>
      <c r="K36" s="42"/>
      <c r="L36" s="42"/>
    </row>
    <row r="37" spans="2:21" s="99" customFormat="1" ht="18.75" customHeight="1" x14ac:dyDescent="0.3">
      <c r="B37" s="98">
        <v>11</v>
      </c>
      <c r="C37" s="147" t="s">
        <v>25</v>
      </c>
      <c r="D37" s="148"/>
      <c r="E37" s="148"/>
      <c r="F37" s="148"/>
      <c r="G37" s="148"/>
      <c r="H37" s="148"/>
      <c r="I37" s="148"/>
      <c r="J37" s="124"/>
      <c r="K37" s="125"/>
      <c r="L37" s="45"/>
    </row>
    <row r="38" spans="2:21" x14ac:dyDescent="0.3">
      <c r="B38" s="95"/>
      <c r="C38" s="52" t="s">
        <v>15</v>
      </c>
      <c r="D38" s="163" t="s">
        <v>40</v>
      </c>
      <c r="E38" s="164"/>
      <c r="F38" s="164"/>
      <c r="G38" s="164"/>
      <c r="H38" s="164"/>
      <c r="I38" s="46" t="s">
        <v>33</v>
      </c>
      <c r="J38" s="47">
        <v>0</v>
      </c>
      <c r="K38" s="85"/>
      <c r="L38" s="35"/>
    </row>
    <row r="39" spans="2:21" ht="33" customHeight="1" x14ac:dyDescent="0.3">
      <c r="B39" s="81"/>
      <c r="C39" s="100" t="s">
        <v>16</v>
      </c>
      <c r="D39" s="157" t="s">
        <v>41</v>
      </c>
      <c r="E39" s="158"/>
      <c r="F39" s="158"/>
      <c r="G39" s="158"/>
      <c r="H39" s="158"/>
      <c r="I39" s="101" t="s">
        <v>33</v>
      </c>
      <c r="J39" s="55">
        <v>0</v>
      </c>
      <c r="K39" s="102"/>
      <c r="L39" s="42"/>
    </row>
    <row r="40" spans="2:21" ht="54" customHeight="1" x14ac:dyDescent="0.3">
      <c r="B40" s="81"/>
      <c r="C40" s="103" t="s">
        <v>17</v>
      </c>
      <c r="D40" s="159" t="s">
        <v>42</v>
      </c>
      <c r="E40" s="160"/>
      <c r="F40" s="160"/>
      <c r="G40" s="160"/>
      <c r="H40" s="160"/>
      <c r="I40" s="104" t="s">
        <v>33</v>
      </c>
      <c r="J40" s="16">
        <v>0</v>
      </c>
      <c r="K40" s="94"/>
      <c r="L40" s="42"/>
    </row>
    <row r="41" spans="2:21" ht="18.75" customHeight="1" x14ac:dyDescent="0.3">
      <c r="B41" s="81"/>
      <c r="C41" s="105" t="s">
        <v>19</v>
      </c>
      <c r="D41" s="161" t="s">
        <v>43</v>
      </c>
      <c r="E41" s="162"/>
      <c r="F41" s="162"/>
      <c r="G41" s="162"/>
      <c r="H41" s="162"/>
      <c r="I41" s="106" t="s">
        <v>33</v>
      </c>
      <c r="J41" s="55">
        <v>0</v>
      </c>
      <c r="K41" s="102"/>
      <c r="L41" s="42"/>
    </row>
    <row r="42" spans="2:21" ht="84.75" customHeight="1" x14ac:dyDescent="0.3">
      <c r="B42" s="81"/>
      <c r="C42" s="105" t="s">
        <v>20</v>
      </c>
      <c r="D42" s="161" t="s">
        <v>48</v>
      </c>
      <c r="E42" s="162"/>
      <c r="F42" s="162"/>
      <c r="G42" s="162"/>
      <c r="H42" s="162"/>
      <c r="I42" s="106"/>
      <c r="J42" s="55">
        <v>0</v>
      </c>
      <c r="K42" s="102"/>
      <c r="L42" s="42"/>
    </row>
    <row r="43" spans="2:21" ht="22.5" customHeight="1" x14ac:dyDescent="0.3">
      <c r="B43" s="75"/>
      <c r="C43" s="107" t="s">
        <v>22</v>
      </c>
      <c r="D43" s="59" t="s">
        <v>84</v>
      </c>
      <c r="E43" s="38"/>
      <c r="F43" s="38"/>
      <c r="G43" s="38"/>
      <c r="H43" s="38"/>
      <c r="I43" s="108" t="s">
        <v>33</v>
      </c>
      <c r="J43" s="55">
        <v>0</v>
      </c>
      <c r="K43" s="102">
        <f>+J38+J39+J40+J41+J42+J43</f>
        <v>0</v>
      </c>
      <c r="L43" s="42"/>
      <c r="Q43" s="58"/>
      <c r="R43" s="58"/>
      <c r="S43" s="58"/>
      <c r="T43" s="58"/>
      <c r="U43" s="58"/>
    </row>
    <row r="44" spans="2:21" x14ac:dyDescent="0.3">
      <c r="B44" s="4">
        <v>12</v>
      </c>
      <c r="C44" s="52"/>
      <c r="D44" s="31" t="s">
        <v>71</v>
      </c>
      <c r="E44" s="38"/>
      <c r="F44" s="38"/>
      <c r="G44" s="38"/>
      <c r="H44" s="38"/>
      <c r="I44" s="109"/>
      <c r="J44" s="110"/>
      <c r="K44" s="102">
        <f>+K33-K43</f>
        <v>-50000</v>
      </c>
      <c r="L44" s="42"/>
      <c r="Q44" s="58"/>
      <c r="R44" s="58"/>
      <c r="S44" s="58"/>
      <c r="T44" s="58"/>
      <c r="U44" s="58"/>
    </row>
    <row r="45" spans="2:21" x14ac:dyDescent="0.3">
      <c r="B45" s="4">
        <v>13</v>
      </c>
      <c r="C45" s="52"/>
      <c r="D45" s="2" t="s">
        <v>27</v>
      </c>
      <c r="E45" s="38"/>
      <c r="F45" s="38"/>
      <c r="G45" s="38"/>
      <c r="H45" s="38"/>
      <c r="I45" s="86"/>
      <c r="J45" s="102"/>
      <c r="K45" s="111">
        <f>ROUND(K44,-1)</f>
        <v>-50000</v>
      </c>
      <c r="L45" s="42"/>
      <c r="Q45" s="58"/>
      <c r="R45" s="58"/>
      <c r="S45" s="58"/>
      <c r="T45" s="58"/>
      <c r="U45" s="58"/>
    </row>
    <row r="46" spans="2:21" x14ac:dyDescent="0.3">
      <c r="B46" s="4">
        <v>14</v>
      </c>
      <c r="C46" s="52"/>
      <c r="D46" s="2" t="s">
        <v>10</v>
      </c>
      <c r="E46" s="2"/>
      <c r="F46" s="2"/>
      <c r="G46" s="38"/>
      <c r="H46" s="38"/>
      <c r="I46" s="89"/>
      <c r="J46" s="94"/>
      <c r="K46" s="112">
        <f>IF(K45&lt;=250000,0,IF(AND(K45&lt;=500000,K45&gt;=250001),(K45-250000)*0.05,IF(AND(K45&lt;=1000000,K45&gt;=500001),(K45-500000)*0.2+12500,IF(K45&gt;1000000,(K45-1000000)*0.3+112500))))</f>
        <v>0</v>
      </c>
      <c r="L46" s="48"/>
      <c r="Q46" s="58"/>
      <c r="R46" s="58"/>
      <c r="S46" s="58"/>
      <c r="T46" s="58"/>
      <c r="U46" s="58"/>
    </row>
    <row r="47" spans="2:21" ht="67.5" customHeight="1" x14ac:dyDescent="0.3">
      <c r="B47" s="76">
        <v>15</v>
      </c>
      <c r="C47" s="113"/>
      <c r="D47" s="165" t="s">
        <v>75</v>
      </c>
      <c r="E47" s="166"/>
      <c r="F47" s="166"/>
      <c r="G47" s="166"/>
      <c r="H47" s="166"/>
      <c r="I47" s="49"/>
      <c r="J47" s="114">
        <f>IF(K44&lt;500000,K46,0)</f>
        <v>0</v>
      </c>
      <c r="K47" s="115">
        <f>J47</f>
        <v>0</v>
      </c>
      <c r="L47" s="35"/>
      <c r="Q47" s="58"/>
      <c r="R47" s="58"/>
      <c r="S47" s="58"/>
      <c r="T47" s="58"/>
      <c r="U47" s="58"/>
    </row>
    <row r="48" spans="2:21" x14ac:dyDescent="0.3">
      <c r="B48" s="122">
        <v>16</v>
      </c>
      <c r="C48" s="52"/>
      <c r="D48" s="2" t="s">
        <v>45</v>
      </c>
      <c r="E48" s="38"/>
      <c r="F48" s="38"/>
      <c r="G48" s="38"/>
      <c r="H48" s="38"/>
      <c r="I48" s="109"/>
      <c r="J48" s="93"/>
      <c r="K48" s="116">
        <f>+K46-K47</f>
        <v>0</v>
      </c>
      <c r="L48" s="48"/>
    </row>
    <row r="49" spans="1:12" x14ac:dyDescent="0.3">
      <c r="B49" s="4">
        <v>17</v>
      </c>
      <c r="C49" s="52"/>
      <c r="D49" s="150" t="s">
        <v>82</v>
      </c>
      <c r="E49" s="151"/>
      <c r="F49" s="151"/>
      <c r="G49" s="151"/>
      <c r="H49" s="151"/>
      <c r="I49" s="117" t="s">
        <v>34</v>
      </c>
      <c r="J49" s="94"/>
      <c r="K49" s="111">
        <f>ROUND(K48*0.04,0)</f>
        <v>0</v>
      </c>
      <c r="L49" s="50"/>
    </row>
    <row r="50" spans="1:12" x14ac:dyDescent="0.3">
      <c r="B50" s="4">
        <v>18</v>
      </c>
      <c r="C50" s="52"/>
      <c r="D50" s="2" t="s">
        <v>46</v>
      </c>
      <c r="E50" s="38"/>
      <c r="F50" s="38"/>
      <c r="G50" s="38"/>
      <c r="H50" s="38"/>
      <c r="I50" s="2"/>
      <c r="J50" s="94"/>
      <c r="K50" s="116">
        <f>+K48+K49</f>
        <v>0</v>
      </c>
      <c r="L50" s="48"/>
    </row>
    <row r="51" spans="1:12" ht="33" customHeight="1" x14ac:dyDescent="0.3">
      <c r="B51" s="4">
        <v>19</v>
      </c>
      <c r="C51" s="52"/>
      <c r="D51" s="154" t="s">
        <v>85</v>
      </c>
      <c r="E51" s="155"/>
      <c r="F51" s="155"/>
      <c r="G51" s="155"/>
      <c r="H51" s="155"/>
      <c r="I51" s="2" t="s">
        <v>33</v>
      </c>
      <c r="J51" s="37">
        <v>0</v>
      </c>
      <c r="K51" s="94">
        <f>J51</f>
        <v>0</v>
      </c>
      <c r="L51" s="42"/>
    </row>
    <row r="52" spans="1:12" x14ac:dyDescent="0.3">
      <c r="B52" s="4">
        <v>20</v>
      </c>
      <c r="C52" s="52"/>
      <c r="D52" s="2" t="s">
        <v>96</v>
      </c>
      <c r="E52" s="38"/>
      <c r="F52" s="38"/>
      <c r="G52" s="38"/>
      <c r="H52" s="38"/>
      <c r="I52" s="38"/>
      <c r="J52" s="94"/>
      <c r="K52" s="118">
        <f>K50-K51</f>
        <v>0</v>
      </c>
      <c r="L52" s="48"/>
    </row>
    <row r="53" spans="1:12" x14ac:dyDescent="0.3">
      <c r="B53" s="4">
        <v>21</v>
      </c>
      <c r="C53" s="52"/>
      <c r="D53" s="2" t="s">
        <v>89</v>
      </c>
      <c r="E53" s="38"/>
      <c r="F53" s="38"/>
      <c r="G53" s="38"/>
      <c r="H53" s="38"/>
      <c r="I53" s="38"/>
      <c r="J53" s="52">
        <v>0</v>
      </c>
      <c r="K53" s="118">
        <f>J53</f>
        <v>0</v>
      </c>
      <c r="L53" s="48"/>
    </row>
    <row r="54" spans="1:12" x14ac:dyDescent="0.3">
      <c r="B54" s="4">
        <v>22</v>
      </c>
      <c r="C54" s="52"/>
      <c r="D54" s="2" t="s">
        <v>90</v>
      </c>
      <c r="E54" s="38"/>
      <c r="F54" s="38"/>
      <c r="G54" s="38"/>
      <c r="H54" s="38"/>
      <c r="I54" s="38"/>
      <c r="J54" s="94"/>
      <c r="K54" s="118">
        <f>+K52-K53</f>
        <v>0</v>
      </c>
      <c r="L54" s="48"/>
    </row>
    <row r="55" spans="1:12" x14ac:dyDescent="0.3">
      <c r="B55" s="58"/>
      <c r="C55" s="58"/>
      <c r="F55" s="51"/>
      <c r="G55" s="58"/>
      <c r="H55" s="58"/>
      <c r="I55" s="58"/>
      <c r="J55" s="119"/>
      <c r="K55" s="58"/>
      <c r="L55" s="58"/>
    </row>
    <row r="56" spans="1:12" x14ac:dyDescent="0.3">
      <c r="B56" s="52">
        <v>1</v>
      </c>
      <c r="C56" s="168" t="s">
        <v>91</v>
      </c>
      <c r="D56" s="169"/>
      <c r="E56" s="170"/>
      <c r="F56" s="53">
        <v>0</v>
      </c>
    </row>
    <row r="57" spans="1:12" x14ac:dyDescent="0.3">
      <c r="B57" s="52">
        <v>2</v>
      </c>
      <c r="C57" s="171" t="s">
        <v>92</v>
      </c>
      <c r="D57" s="172"/>
      <c r="E57" s="173"/>
      <c r="F57" s="53">
        <v>0</v>
      </c>
    </row>
    <row r="58" spans="1:12" x14ac:dyDescent="0.3">
      <c r="A58" s="120"/>
      <c r="B58" s="52">
        <v>3</v>
      </c>
      <c r="C58" s="168" t="s">
        <v>93</v>
      </c>
      <c r="D58" s="169"/>
      <c r="E58" s="170"/>
      <c r="F58" s="53">
        <v>0</v>
      </c>
      <c r="J58" s="1" t="s">
        <v>11</v>
      </c>
    </row>
    <row r="59" spans="1:12" x14ac:dyDescent="0.3">
      <c r="A59" s="120"/>
      <c r="B59" s="52">
        <v>4</v>
      </c>
      <c r="C59" s="171" t="s">
        <v>94</v>
      </c>
      <c r="D59" s="172"/>
      <c r="E59" s="173"/>
      <c r="F59" s="53">
        <v>0</v>
      </c>
      <c r="J59" s="1"/>
    </row>
    <row r="60" spans="1:12" x14ac:dyDescent="0.3">
      <c r="B60" s="52">
        <v>5</v>
      </c>
      <c r="C60" s="120" t="s">
        <v>95</v>
      </c>
      <c r="F60" s="53">
        <f>IF(K54&gt;0,K54-SUM(F56:F59),0)</f>
        <v>0</v>
      </c>
    </row>
    <row r="61" spans="1:12" x14ac:dyDescent="0.3">
      <c r="B61" s="52"/>
      <c r="C61" s="147" t="s">
        <v>0</v>
      </c>
      <c r="D61" s="148"/>
      <c r="E61" s="167"/>
      <c r="F61" s="121">
        <f>SUM(F56:F60)</f>
        <v>0</v>
      </c>
      <c r="J61" s="1" t="s">
        <v>12</v>
      </c>
    </row>
    <row r="62" spans="1:12" x14ac:dyDescent="0.3">
      <c r="B62" s="54" t="s">
        <v>76</v>
      </c>
    </row>
    <row r="63" spans="1:12" x14ac:dyDescent="0.3">
      <c r="B63" s="54" t="s">
        <v>78</v>
      </c>
    </row>
    <row r="64" spans="1:12" x14ac:dyDescent="0.3">
      <c r="B64" s="54" t="s">
        <v>79</v>
      </c>
      <c r="H64" s="1"/>
      <c r="I64" s="1"/>
    </row>
  </sheetData>
  <mergeCells count="38">
    <mergeCell ref="D47:H47"/>
    <mergeCell ref="C61:E61"/>
    <mergeCell ref="D51:H51"/>
    <mergeCell ref="C56:E56"/>
    <mergeCell ref="C57:E57"/>
    <mergeCell ref="C58:E58"/>
    <mergeCell ref="C59:E59"/>
    <mergeCell ref="D49:H49"/>
    <mergeCell ref="D39:H39"/>
    <mergeCell ref="D40:H40"/>
    <mergeCell ref="D41:H41"/>
    <mergeCell ref="D42:H42"/>
    <mergeCell ref="D38:H38"/>
    <mergeCell ref="C37:I37"/>
    <mergeCell ref="D27:I27"/>
    <mergeCell ref="M22:N22"/>
    <mergeCell ref="C31:H31"/>
    <mergeCell ref="D32:H32"/>
    <mergeCell ref="C33:H33"/>
    <mergeCell ref="B1:K1"/>
    <mergeCell ref="B2:K2"/>
    <mergeCell ref="B3:K3"/>
    <mergeCell ref="M5:N5"/>
    <mergeCell ref="C6:H6"/>
    <mergeCell ref="M6:N6"/>
    <mergeCell ref="M21:N21"/>
    <mergeCell ref="B7:B12"/>
    <mergeCell ref="C8:C9"/>
    <mergeCell ref="J8:J9"/>
    <mergeCell ref="K8:K9"/>
    <mergeCell ref="D9:H9"/>
    <mergeCell ref="D10:H10"/>
    <mergeCell ref="D11:H11"/>
    <mergeCell ref="C13:H13"/>
    <mergeCell ref="C14:H14"/>
    <mergeCell ref="C18:H18"/>
    <mergeCell ref="C20:H20"/>
    <mergeCell ref="C15:I15"/>
  </mergeCells>
  <pageMargins left="0.7" right="0.7" top="0.75" bottom="0" header="0.3" footer="0.3"/>
  <pageSetup paperSize="9" scale="50" fitToHeight="0" orientation="portrait" r:id="rId1"/>
  <ignoredErrors>
    <ignoredError sqref="K52" formula="1"/>
    <ignoredError sqref="F6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F27A7-1BF8-4731-90D9-5523F513FA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krishnakumar</dc:creator>
  <cp:lastModifiedBy>acer</cp:lastModifiedBy>
  <cp:lastPrinted>2021-01-23T05:15:10Z</cp:lastPrinted>
  <dcterms:created xsi:type="dcterms:W3CDTF">2011-06-15T10:38:57Z</dcterms:created>
  <dcterms:modified xsi:type="dcterms:W3CDTF">2021-09-02T07:09:29Z</dcterms:modified>
</cp:coreProperties>
</file>